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<sst xmlns="http://schemas.openxmlformats.org/spreadsheetml/2006/main" count="122" uniqueCount="90">
  <si>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Scorer</t>
  </si>
  <si>
    <t>Locality</t>
  </si>
  <si>
    <t>Latitude</t>
  </si>
  <si>
    <t>Longitude</t>
  </si>
  <si>
    <t>Altitude</t>
  </si>
  <si>
    <t>Date Collected</t>
  </si>
  <si>
    <t>Completeness</t>
  </si>
  <si>
    <t>Notes</t>
  </si>
  <si>
    <t>Lamina</t>
  </si>
  <si>
    <t>Dissection</t>
  </si>
  <si>
    <t>Unlobed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</si>
  <si>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</si>
  <si>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</si>
  <si>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</si>
  <si>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</si>
  <si>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</si>
  <si>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</si>
  <si>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</si>
  <si>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</si>
  <si>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</si>
  <si>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</si>
  <si>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</si>
  <si>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</si>
  <si>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</si>
  <si>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</si>
  <si>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</si>
  <si>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</si>
  <si>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</si>
  <si>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</si>
  <si>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</si>
  <si>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</si>
  <si>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</si>
  <si>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</si>
  <si>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</si>
  <si>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</si>
  <si>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</si>
  <si>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</si>
  <si>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</si>
  <si>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</si>
  <si>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</si>
  <si>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</si>
  <si>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</si>
  <si>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</si>
  <si>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Lobing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</si>
  <si>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</si>
  <si>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</si>
  <si>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</si>
  <si>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</si>
  <si>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</si>
  <si>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</si>
  <si>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</si>
  <si>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</si>
  <si>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</si>
  <si>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</si>
  <si>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F</t>
  </si>
  <si>
    <t>M</t>
  </si>
  <si>
    <t>Percentage Score</t>
  </si>
  <si>
    <t>P</t>
  </si>
  <si>
    <t>C</t>
  </si>
  <si>
    <t>OTU4</t>
  </si>
  <si>
    <t>OTU3</t>
  </si>
  <si>
    <t>OTU2</t>
  </si>
  <si>
    <t>OTU1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</si>
  <si>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</si>
  <si>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</si>
  <si>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</si>
  <si>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</si>
  <si>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</si>
  <si>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</si>
  <si>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</si>
  <si>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</si>
  <si>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</si>
  <si>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OTU14</t>
  </si>
  <si>
    <t>OTU15</t>
  </si>
  <si>
    <t>OTU16</t>
  </si>
  <si>
    <t>OTU17</t>
  </si>
  <si>
    <t>OTU18</t>
  </si>
  <si>
    <t>OTU19</t>
  </si>
  <si>
    <t>OTU20</t>
  </si>
  <si>
    <t>OTU21</t>
  </si>
  <si>
    <t>OTU22</t>
  </si>
  <si>
    <t>OTU23</t>
  </si>
  <si>
    <t>OTU24</t>
  </si>
  <si>
    <t>OTU25</t>
  </si>
  <si>
    <t>OTU26</t>
  </si>
  <si>
    <t>RCM/GS</t>
  </si>
  <si>
    <t>Zawlnuam, Mizoram</t>
  </si>
  <si>
    <t>747 m</t>
  </si>
  <si>
    <r>
      <t>24</t>
    </r>
    <r>
      <rPr>
        <sz val="9"/>
        <color indexed="56"/>
        <rFont val="Verdana"/>
        <family val="0"/>
      </rPr>
      <t>°0</t>
    </r>
    <r>
      <rPr>
        <sz val="9"/>
        <color indexed="56"/>
        <rFont val="Verdana"/>
        <family val="0"/>
      </rPr>
      <t>7</t>
    </r>
    <r>
      <rPr>
        <sz val="9"/>
        <color indexed="56"/>
        <rFont val="Verdana"/>
        <family val="0"/>
      </rPr>
      <t>'</t>
    </r>
    <r>
      <rPr>
        <sz val="9"/>
        <color indexed="56"/>
        <rFont val="Verdana"/>
        <family val="0"/>
      </rPr>
      <t>58.4</t>
    </r>
    <r>
      <rPr>
        <sz val="9"/>
        <color indexed="56"/>
        <rFont val="Verdana"/>
        <family val="0"/>
      </rPr>
      <t>"</t>
    </r>
    <r>
      <rPr>
        <sz val="9"/>
        <color indexed="56"/>
        <rFont val="Verdana"/>
        <family val="0"/>
      </rPr>
      <t xml:space="preserve"> N</t>
    </r>
  </si>
  <si>
    <r>
      <t>92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20</t>
    </r>
    <r>
      <rPr>
        <sz val="9"/>
        <color indexed="56"/>
        <rFont val="Verdana"/>
        <family val="0"/>
      </rPr>
      <t>'</t>
    </r>
    <r>
      <rPr>
        <sz val="9"/>
        <color indexed="56"/>
        <rFont val="Verdana"/>
        <family val="0"/>
      </rPr>
      <t>42.7</t>
    </r>
    <r>
      <rPr>
        <sz val="9"/>
        <color indexed="56"/>
        <rFont val="Verdana"/>
        <family val="0"/>
      </rPr>
      <t>"</t>
    </r>
    <r>
      <rPr>
        <sz val="9"/>
        <color indexed="56"/>
        <rFont val="Verdana"/>
        <family val="0"/>
      </rPr>
      <t xml:space="preserve"> E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</si>
</sst>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00" topLeftCell="A1" activePane="bottomRight" state="split"/>
      <selection pane="topLeft" activeCell="AQ3" sqref="AQ3:AQ53"/>
      <selection pane="topRight" activeCell="CA2" sqref="CA2"/>
      <selection pane="bottomLeft" activeCell="A48" sqref="A48"/>
      <selection pane="bottomRight" activeCell="F3" sqref="F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0</v>
      </c>
      <c r="B1" s="26" t="s">
        <v>1</v>
      </c>
      <c r="C1" s="26"/>
      <c r="D1" s="20" t="s">
        <v>2</v>
      </c>
      <c r="E1" s="21" t="s">
        <v>3</v>
      </c>
      <c r="F1" s="20" t="s">
        <v>4</v>
      </c>
      <c r="G1" s="23" t="s">
        <v>5</v>
      </c>
      <c r="H1" s="23" t="s">
        <v>6</v>
      </c>
      <c r="I1" s="16" t="s">
        <v>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85</v>
      </c>
      <c r="B3" s="49" t="s">
        <v>86</v>
      </c>
      <c r="C3" s="49"/>
      <c r="D3" s="50" t="s">
        <v>88</v>
      </c>
      <c r="E3" s="51" t="s">
        <v>89</v>
      </c>
      <c r="F3" s="50" t="s">
        <v>87</v>
      </c>
      <c r="G3" s="52">
        <v>38324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8</v>
      </c>
      <c r="D5" s="46" t="s">
        <v>9</v>
      </c>
    </row>
    <row r="6" spans="3:82" ht="15" customHeight="1">
      <c r="C6" s="44" t="s">
        <v>10</v>
      </c>
      <c r="D6" s="43" t="s">
        <v>11</v>
      </c>
      <c r="E6" s="37" t="s">
        <v>12</v>
      </c>
      <c r="F6" s="37" t="s">
        <v>13</v>
      </c>
      <c r="G6" s="37" t="s">
        <v>14</v>
      </c>
      <c r="H6" s="37" t="s">
        <v>15</v>
      </c>
      <c r="I6" s="37" t="s">
        <v>16</v>
      </c>
      <c r="J6" s="37" t="s">
        <v>17</v>
      </c>
      <c r="K6" s="38" t="s">
        <v>18</v>
      </c>
      <c r="L6" s="38" t="s">
        <v>19</v>
      </c>
      <c r="M6" s="38" t="s">
        <v>20</v>
      </c>
      <c r="N6" s="38" t="s">
        <v>21</v>
      </c>
      <c r="O6" s="38" t="s">
        <v>22</v>
      </c>
      <c r="P6" s="38" t="s">
        <v>23</v>
      </c>
      <c r="Q6" s="38" t="s">
        <v>24</v>
      </c>
      <c r="R6" s="38" t="s">
        <v>25</v>
      </c>
      <c r="S6" s="38" t="s">
        <v>26</v>
      </c>
      <c r="T6" s="39" t="s">
        <v>27</v>
      </c>
      <c r="U6" s="39" t="s">
        <v>28</v>
      </c>
      <c r="V6" s="39" t="s">
        <v>29</v>
      </c>
      <c r="W6" s="39" t="s">
        <v>30</v>
      </c>
      <c r="X6" s="40" t="s">
        <v>31</v>
      </c>
      <c r="Y6" s="40" t="s">
        <v>32</v>
      </c>
      <c r="Z6" s="40" t="s">
        <v>33</v>
      </c>
      <c r="AA6" s="41" t="s">
        <v>34</v>
      </c>
      <c r="AB6" s="41" t="s">
        <v>35</v>
      </c>
      <c r="AC6" s="41" t="s">
        <v>36</v>
      </c>
      <c r="AD6" s="41" t="s">
        <v>37</v>
      </c>
      <c r="AE6" s="41" t="s">
        <v>38</v>
      </c>
      <c r="AF6" s="42" t="s">
        <v>39</v>
      </c>
      <c r="AG6" s="42" t="s">
        <v>40</v>
      </c>
      <c r="AH6" s="42" t="s">
        <v>41</v>
      </c>
      <c r="AI6" s="6"/>
      <c r="AJ6" s="6"/>
      <c r="AK6" s="6"/>
      <c r="AL6" s="6"/>
      <c r="AM6" s="6"/>
      <c r="AN6" s="6"/>
      <c r="AQ6" t="s">
        <v>42</v>
      </c>
      <c r="AR6" s="7" t="s">
        <v>11</v>
      </c>
      <c r="AS6" s="1" t="s">
        <v>12</v>
      </c>
      <c r="AT6" s="1" t="s">
        <v>13</v>
      </c>
      <c r="AU6" s="1" t="s">
        <v>14</v>
      </c>
      <c r="AV6" s="1" t="s">
        <v>15</v>
      </c>
      <c r="AW6" s="1" t="s">
        <v>16</v>
      </c>
      <c r="AX6" s="1" t="s">
        <v>17</v>
      </c>
      <c r="AY6" s="2" t="s">
        <v>18</v>
      </c>
      <c r="AZ6" s="2" t="s">
        <v>19</v>
      </c>
      <c r="BA6" s="2" t="s">
        <v>20</v>
      </c>
      <c r="BB6" s="2" t="s">
        <v>21</v>
      </c>
      <c r="BC6" s="2" t="s">
        <v>22</v>
      </c>
      <c r="BD6" s="2" t="s">
        <v>23</v>
      </c>
      <c r="BE6" s="2" t="s">
        <v>24</v>
      </c>
      <c r="BF6" s="2" t="s">
        <v>25</v>
      </c>
      <c r="BG6" s="2" t="s">
        <v>26</v>
      </c>
      <c r="BH6" s="3" t="s">
        <v>27</v>
      </c>
      <c r="BI6" s="3" t="s">
        <v>28</v>
      </c>
      <c r="BJ6" s="3" t="s">
        <v>29</v>
      </c>
      <c r="BK6" s="3" t="s">
        <v>30</v>
      </c>
      <c r="BL6" s="4" t="s">
        <v>31</v>
      </c>
      <c r="BM6" s="4" t="s">
        <v>32</v>
      </c>
      <c r="BN6" s="4" t="s">
        <v>33</v>
      </c>
      <c r="BO6" s="5" t="s">
        <v>34</v>
      </c>
      <c r="BP6" s="5" t="s">
        <v>35</v>
      </c>
      <c r="BQ6" s="5" t="s">
        <v>36</v>
      </c>
      <c r="BR6" s="5" t="s">
        <v>37</v>
      </c>
      <c r="BS6" s="5" t="s">
        <v>38</v>
      </c>
      <c r="BT6" s="6" t="s">
        <v>39</v>
      </c>
      <c r="BU6" s="6" t="s">
        <v>40</v>
      </c>
      <c r="BV6" s="6" t="s">
        <v>41</v>
      </c>
      <c r="BX6" s="53" t="s">
        <v>43</v>
      </c>
      <c r="BY6" s="10" t="s">
        <v>44</v>
      </c>
      <c r="BZ6" s="15" t="s">
        <v>45</v>
      </c>
      <c r="CA6" s="11" t="s">
        <v>46</v>
      </c>
      <c r="CB6" s="12" t="s">
        <v>47</v>
      </c>
      <c r="CC6" s="13" t="s">
        <v>48</v>
      </c>
      <c r="CD6" s="14" t="s">
        <v>49</v>
      </c>
    </row>
    <row r="7" spans="1:82" ht="12">
      <c r="A7" s="7">
        <f>IF(B7&gt;0,1,0)</f>
        <v>1</v>
      </c>
      <c r="B7" s="55" t="s">
        <v>62</v>
      </c>
      <c r="C7">
        <v>1</v>
      </c>
      <c r="D7" s="58"/>
      <c r="E7">
        <v>1</v>
      </c>
      <c r="J7" s="58"/>
      <c r="S7" s="58">
        <v>1</v>
      </c>
      <c r="W7" s="58">
        <v>1</v>
      </c>
      <c r="Z7" s="58">
        <v>1</v>
      </c>
      <c r="AB7">
        <v>0.5</v>
      </c>
      <c r="AC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1</v>
      </c>
      <c r="J8" s="55"/>
      <c r="P8">
        <v>0.33</v>
      </c>
      <c r="Q8">
        <v>0.33</v>
      </c>
      <c r="R8">
        <v>0.33</v>
      </c>
      <c r="S8" s="55"/>
      <c r="W8" s="55">
        <v>1</v>
      </c>
      <c r="Z8" s="55">
        <v>1</v>
      </c>
      <c r="AD8">
        <v>0.5</v>
      </c>
      <c r="AE8" s="55">
        <v>0.5</v>
      </c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60</v>
      </c>
      <c r="C9">
        <v>1</v>
      </c>
      <c r="D9" s="55"/>
      <c r="E9">
        <v>1</v>
      </c>
      <c r="J9" s="55"/>
      <c r="S9" s="55">
        <v>1</v>
      </c>
      <c r="W9" s="55">
        <v>1</v>
      </c>
      <c r="Y9">
        <v>0.5</v>
      </c>
      <c r="Z9" s="55">
        <v>0.5</v>
      </c>
      <c r="AD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59</v>
      </c>
      <c r="C10">
        <v>1</v>
      </c>
      <c r="D10" s="55"/>
      <c r="E10">
        <v>1</v>
      </c>
      <c r="J10" s="55"/>
      <c r="R10">
        <v>0.5</v>
      </c>
      <c r="S10" s="55">
        <v>0.5</v>
      </c>
      <c r="W10" s="55">
        <v>1</v>
      </c>
      <c r="Z10" s="55">
        <v>1</v>
      </c>
      <c r="AB10">
        <v>0.33</v>
      </c>
      <c r="AC10">
        <v>0.33</v>
      </c>
      <c r="AD10">
        <v>0.33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Q11">
        <v>0.5</v>
      </c>
      <c r="R11">
        <v>0.5</v>
      </c>
      <c r="S11" s="55"/>
      <c r="W11" s="55">
        <v>1</v>
      </c>
      <c r="Z11" s="55">
        <v>1</v>
      </c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1</v>
      </c>
      <c r="J12" s="55"/>
      <c r="O12">
        <v>0.5</v>
      </c>
      <c r="P12">
        <v>0.5</v>
      </c>
      <c r="S12" s="55"/>
      <c r="U12">
        <v>1</v>
      </c>
      <c r="W12" s="55"/>
      <c r="Y12">
        <v>0.5</v>
      </c>
      <c r="Z12" s="55">
        <v>0.5</v>
      </c>
      <c r="AB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D13" s="55">
        <v>1</v>
      </c>
      <c r="E13">
        <v>1</v>
      </c>
      <c r="J13" s="55"/>
      <c r="O13">
        <v>0.5</v>
      </c>
      <c r="P13">
        <v>0.5</v>
      </c>
      <c r="S13" s="55"/>
      <c r="V13">
        <v>0.5</v>
      </c>
      <c r="W13" s="55">
        <v>0.5</v>
      </c>
      <c r="Z13" s="55">
        <v>1</v>
      </c>
      <c r="AC13">
        <v>0.33</v>
      </c>
      <c r="AD13">
        <v>0.33</v>
      </c>
      <c r="AE13" s="55">
        <v>0.33</v>
      </c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E14">
        <v>1</v>
      </c>
      <c r="J14" s="55"/>
      <c r="P14">
        <v>0.5</v>
      </c>
      <c r="Q14">
        <v>0.5</v>
      </c>
      <c r="S14" s="55"/>
      <c r="V14">
        <v>0.5</v>
      </c>
      <c r="W14" s="55">
        <v>0.5</v>
      </c>
      <c r="Z14" s="55">
        <v>1</v>
      </c>
      <c r="AC14">
        <v>0.5</v>
      </c>
      <c r="AD14">
        <v>0.5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P15">
        <v>0.25</v>
      </c>
      <c r="Q15">
        <v>0.25</v>
      </c>
      <c r="R15">
        <v>0.25</v>
      </c>
      <c r="S15" s="55">
        <v>0.25</v>
      </c>
      <c r="W15" s="55">
        <v>1</v>
      </c>
      <c r="Y15">
        <v>0.5</v>
      </c>
      <c r="Z15" s="55">
        <v>0.5</v>
      </c>
      <c r="AB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N16">
        <v>0.33</v>
      </c>
      <c r="O16">
        <v>0.33</v>
      </c>
      <c r="P16">
        <v>0.33</v>
      </c>
      <c r="S16" s="55"/>
      <c r="U16">
        <v>0.5</v>
      </c>
      <c r="W16" s="55">
        <v>0.5</v>
      </c>
      <c r="Y16">
        <v>0.5</v>
      </c>
      <c r="Z16" s="55">
        <v>0.5</v>
      </c>
      <c r="AB16">
        <v>0.5</v>
      </c>
      <c r="AC16">
        <v>0.5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M17">
        <v>0.33</v>
      </c>
      <c r="N17">
        <v>0.33</v>
      </c>
      <c r="O17">
        <v>0.33</v>
      </c>
      <c r="S17" s="55"/>
      <c r="W17" s="55">
        <v>1</v>
      </c>
      <c r="Y17">
        <v>0.5</v>
      </c>
      <c r="Z17" s="55">
        <v>0.5</v>
      </c>
      <c r="AC17">
        <v>0.5</v>
      </c>
      <c r="AD17">
        <v>0.5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L18">
        <v>0.33</v>
      </c>
      <c r="M18">
        <v>0.33</v>
      </c>
      <c r="N18">
        <v>0.33</v>
      </c>
      <c r="S18" s="55"/>
      <c r="U18">
        <v>0.5</v>
      </c>
      <c r="V18">
        <v>0.5</v>
      </c>
      <c r="W18" s="55"/>
      <c r="Y18">
        <v>0.5</v>
      </c>
      <c r="Z18" s="55">
        <v>0.5</v>
      </c>
      <c r="AB18">
        <v>0.33</v>
      </c>
      <c r="AC18">
        <v>0.33</v>
      </c>
      <c r="AD18">
        <v>0.33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1</v>
      </c>
      <c r="BA18">
        <f t="shared" si="20"/>
        <v>1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E19">
        <v>1</v>
      </c>
      <c r="J19" s="55"/>
      <c r="N19">
        <v>0.5</v>
      </c>
      <c r="O19">
        <v>0.5</v>
      </c>
      <c r="S19" s="55"/>
      <c r="V19">
        <v>1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F20">
        <v>0.5</v>
      </c>
      <c r="G20">
        <v>0.5</v>
      </c>
      <c r="H20">
        <v>1</v>
      </c>
      <c r="J20" s="55">
        <v>1</v>
      </c>
      <c r="R20">
        <v>0.5</v>
      </c>
      <c r="S20" s="55">
        <v>0.5</v>
      </c>
      <c r="W20" s="55">
        <v>1</v>
      </c>
      <c r="Y20">
        <v>1</v>
      </c>
      <c r="Z20" s="55"/>
      <c r="AB20">
        <v>1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0.5</v>
      </c>
      <c r="G21">
        <v>1</v>
      </c>
      <c r="I21">
        <v>1</v>
      </c>
      <c r="J21" s="55">
        <v>0.5</v>
      </c>
      <c r="S21" s="55">
        <v>1</v>
      </c>
      <c r="W21" s="55">
        <v>1</v>
      </c>
      <c r="X21">
        <v>1</v>
      </c>
      <c r="Z21" s="55"/>
      <c r="AB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F22">
        <v>0.5</v>
      </c>
      <c r="G22">
        <v>1</v>
      </c>
      <c r="H22">
        <v>0.5</v>
      </c>
      <c r="I22">
        <v>0.5</v>
      </c>
      <c r="J22" s="55">
        <v>1</v>
      </c>
      <c r="O22">
        <v>0.33</v>
      </c>
      <c r="P22">
        <v>0.33</v>
      </c>
      <c r="Q22">
        <v>0.33</v>
      </c>
      <c r="S22" s="55"/>
      <c r="V22">
        <v>1</v>
      </c>
      <c r="W22" s="55"/>
      <c r="Z22" s="55">
        <v>1</v>
      </c>
      <c r="AB22">
        <v>0.5</v>
      </c>
      <c r="AC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F23">
        <v>0.5</v>
      </c>
      <c r="G23">
        <v>0.5</v>
      </c>
      <c r="H23">
        <v>0.5</v>
      </c>
      <c r="I23">
        <v>0.5</v>
      </c>
      <c r="J23" s="55">
        <v>0.5</v>
      </c>
      <c r="P23">
        <v>0.25</v>
      </c>
      <c r="Q23">
        <v>0.25</v>
      </c>
      <c r="R23">
        <v>0.25</v>
      </c>
      <c r="S23" s="55">
        <v>0.25</v>
      </c>
      <c r="W23" s="55">
        <v>1</v>
      </c>
      <c r="X23">
        <v>1</v>
      </c>
      <c r="Z23" s="55"/>
      <c r="AC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F24">
        <v>0.5</v>
      </c>
      <c r="G24">
        <v>0.5</v>
      </c>
      <c r="H24">
        <v>0.5</v>
      </c>
      <c r="I24">
        <v>0.5</v>
      </c>
      <c r="J24" s="55">
        <v>0.5</v>
      </c>
      <c r="R24">
        <v>0.5</v>
      </c>
      <c r="S24" s="55">
        <v>0.5</v>
      </c>
      <c r="W24" s="55">
        <v>1</v>
      </c>
      <c r="Y24">
        <v>0.5</v>
      </c>
      <c r="Z24" s="55">
        <v>0.5</v>
      </c>
      <c r="AC24">
        <v>1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1</v>
      </c>
      <c r="BG24">
        <f t="shared" si="26"/>
        <v>1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0.5</v>
      </c>
      <c r="G25">
        <v>0.5</v>
      </c>
      <c r="H25">
        <v>0.5</v>
      </c>
      <c r="I25">
        <v>0.5</v>
      </c>
      <c r="J25" s="55"/>
      <c r="O25">
        <v>0.33</v>
      </c>
      <c r="P25">
        <v>0.33</v>
      </c>
      <c r="Q25">
        <v>0.33</v>
      </c>
      <c r="S25" s="55"/>
      <c r="W25" s="55">
        <v>1</v>
      </c>
      <c r="Z25" s="55">
        <v>1</v>
      </c>
      <c r="AB25">
        <v>0.5</v>
      </c>
      <c r="AC25">
        <v>0.5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0.5</v>
      </c>
      <c r="G26">
        <v>0.5</v>
      </c>
      <c r="H26">
        <v>0.5</v>
      </c>
      <c r="I26">
        <v>0.5</v>
      </c>
      <c r="J26" s="55">
        <v>0.5</v>
      </c>
      <c r="N26">
        <v>0.33</v>
      </c>
      <c r="O26">
        <v>0.33</v>
      </c>
      <c r="P26">
        <v>0.33</v>
      </c>
      <c r="S26" s="55"/>
      <c r="U26">
        <v>0.5</v>
      </c>
      <c r="V26">
        <v>0.5</v>
      </c>
      <c r="W26" s="55"/>
      <c r="X26">
        <v>0.5</v>
      </c>
      <c r="Y26">
        <v>0.5</v>
      </c>
      <c r="Z26" s="55"/>
      <c r="AA26" s="66">
        <v>0.5</v>
      </c>
      <c r="AB26" s="6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0.5</v>
      </c>
      <c r="D27" s="55">
        <v>0.5</v>
      </c>
      <c r="F27">
        <v>0.5</v>
      </c>
      <c r="G27">
        <v>0.5</v>
      </c>
      <c r="H27">
        <v>0.5</v>
      </c>
      <c r="I27">
        <v>0.5</v>
      </c>
      <c r="J27" s="55"/>
      <c r="P27">
        <v>0.25</v>
      </c>
      <c r="Q27">
        <v>0.25</v>
      </c>
      <c r="R27">
        <v>0.25</v>
      </c>
      <c r="S27" s="55">
        <v>0.25</v>
      </c>
      <c r="W27" s="55">
        <v>1</v>
      </c>
      <c r="X27">
        <v>1</v>
      </c>
      <c r="Z27" s="55"/>
      <c r="AB27" s="66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1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F28">
        <v>0.5</v>
      </c>
      <c r="G28">
        <v>0.5</v>
      </c>
      <c r="H28">
        <v>0.5</v>
      </c>
      <c r="I28">
        <v>0.5</v>
      </c>
      <c r="J28" s="55">
        <v>0.5</v>
      </c>
      <c r="O28">
        <v>0.33</v>
      </c>
      <c r="P28">
        <v>0.33</v>
      </c>
      <c r="Q28">
        <v>0.33</v>
      </c>
      <c r="S28" s="55"/>
      <c r="W28" s="55">
        <v>1</v>
      </c>
      <c r="Z28" s="55">
        <v>1</v>
      </c>
      <c r="AB28" s="66">
        <v>0.5</v>
      </c>
      <c r="AC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E29">
        <v>1</v>
      </c>
      <c r="J29" s="55"/>
      <c r="Q29">
        <v>0.33</v>
      </c>
      <c r="R29">
        <v>0.33</v>
      </c>
      <c r="S29" s="55">
        <v>0.33</v>
      </c>
      <c r="W29" s="55">
        <v>1</v>
      </c>
      <c r="Y29">
        <v>0.5</v>
      </c>
      <c r="Z29" s="55">
        <v>0.5</v>
      </c>
      <c r="AC29">
        <v>0.5</v>
      </c>
      <c r="AD29">
        <v>0.5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1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E30">
        <v>1</v>
      </c>
      <c r="J30" s="55"/>
      <c r="P30">
        <v>0.25</v>
      </c>
      <c r="Q30">
        <v>0.25</v>
      </c>
      <c r="R30">
        <v>0.25</v>
      </c>
      <c r="S30" s="55">
        <v>0.25</v>
      </c>
      <c r="W30" s="55">
        <v>1</v>
      </c>
      <c r="Z30" s="55">
        <v>1</v>
      </c>
      <c r="AC30">
        <v>0.5</v>
      </c>
      <c r="AD30">
        <v>0.5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/>
      <c r="E31">
        <v>1</v>
      </c>
      <c r="J31" s="55"/>
      <c r="P31">
        <v>0.5</v>
      </c>
      <c r="Q31">
        <v>0.5</v>
      </c>
      <c r="S31" s="55"/>
      <c r="U31">
        <v>0.5</v>
      </c>
      <c r="W31" s="55">
        <v>0.5</v>
      </c>
      <c r="Z31" s="55">
        <v>1</v>
      </c>
      <c r="AB31">
        <v>0.5</v>
      </c>
      <c r="AC31">
        <v>0.5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/>
      <c r="E32">
        <v>1</v>
      </c>
      <c r="J32" s="55"/>
      <c r="M32">
        <v>0.2</v>
      </c>
      <c r="N32">
        <v>0.2</v>
      </c>
      <c r="O32">
        <v>0.2</v>
      </c>
      <c r="P32">
        <v>0.2</v>
      </c>
      <c r="Q32">
        <v>0.2</v>
      </c>
      <c r="S32" s="55"/>
      <c r="W32" s="55">
        <v>1</v>
      </c>
      <c r="Y32">
        <v>0.5</v>
      </c>
      <c r="Z32" s="55">
        <v>0.5</v>
      </c>
      <c r="AB32">
        <v>0.5</v>
      </c>
      <c r="AC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1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26</v>
      </c>
      <c r="B108" s="57" t="s">
        <v>50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51</v>
      </c>
      <c r="AQ108" s="7">
        <f aca="true" t="shared" si="91" ref="AQ108:BV108">SUM(AQ7:AQ107)</f>
        <v>26</v>
      </c>
      <c r="AR108" s="7">
        <f t="shared" si="91"/>
        <v>26</v>
      </c>
      <c r="AS108" s="7">
        <f t="shared" si="91"/>
        <v>17</v>
      </c>
      <c r="AT108" s="7">
        <f t="shared" si="91"/>
        <v>9</v>
      </c>
      <c r="AU108" s="7">
        <f t="shared" si="91"/>
        <v>9</v>
      </c>
      <c r="AV108" s="7">
        <f t="shared" si="91"/>
        <v>8</v>
      </c>
      <c r="AW108" s="7">
        <f t="shared" si="91"/>
        <v>8</v>
      </c>
      <c r="AX108" s="7">
        <f t="shared" si="91"/>
        <v>7</v>
      </c>
      <c r="AY108" s="7">
        <f t="shared" si="91"/>
        <v>0</v>
      </c>
      <c r="AZ108" s="7">
        <f t="shared" si="91"/>
        <v>1</v>
      </c>
      <c r="BA108" s="7">
        <f t="shared" si="91"/>
        <v>3</v>
      </c>
      <c r="BB108" s="7">
        <f t="shared" si="91"/>
        <v>6</v>
      </c>
      <c r="BC108" s="7">
        <f t="shared" si="91"/>
        <v>10</v>
      </c>
      <c r="BD108" s="7">
        <f t="shared" si="91"/>
        <v>15</v>
      </c>
      <c r="BE108" s="7">
        <f t="shared" si="91"/>
        <v>13</v>
      </c>
      <c r="BF108" s="7">
        <f t="shared" si="91"/>
        <v>10</v>
      </c>
      <c r="BG108" s="7">
        <f t="shared" si="91"/>
        <v>11</v>
      </c>
      <c r="BH108" s="7">
        <f t="shared" si="91"/>
        <v>0</v>
      </c>
      <c r="BI108" s="7">
        <f t="shared" si="91"/>
        <v>5</v>
      </c>
      <c r="BJ108" s="7">
        <f t="shared" si="91"/>
        <v>6</v>
      </c>
      <c r="BK108" s="7">
        <f t="shared" si="91"/>
        <v>21</v>
      </c>
      <c r="BL108" s="7">
        <f t="shared" si="91"/>
        <v>4</v>
      </c>
      <c r="BM108" s="7">
        <f t="shared" si="91"/>
        <v>12</v>
      </c>
      <c r="BN108" s="7">
        <f t="shared" si="91"/>
        <v>21</v>
      </c>
      <c r="BO108" s="7">
        <f t="shared" si="91"/>
        <v>1</v>
      </c>
      <c r="BP108" s="7">
        <f t="shared" si="91"/>
        <v>17</v>
      </c>
      <c r="BQ108" s="7">
        <f t="shared" si="91"/>
        <v>19</v>
      </c>
      <c r="BR108" s="7">
        <f t="shared" si="91"/>
        <v>9</v>
      </c>
      <c r="BS108" s="7">
        <f t="shared" si="91"/>
        <v>2</v>
      </c>
      <c r="BT108" s="7">
        <f t="shared" si="91"/>
        <v>1</v>
      </c>
      <c r="BU108" s="7">
        <f t="shared" si="91"/>
        <v>26</v>
      </c>
      <c r="BV108" s="7">
        <f t="shared" si="91"/>
        <v>0</v>
      </c>
      <c r="BW108" s="8" t="s">
        <v>51</v>
      </c>
      <c r="BX108" s="8">
        <f>SUM(BX7:BX107)</f>
        <v>26</v>
      </c>
      <c r="BY108" s="8">
        <f aca="true" t="shared" si="92" ref="BY108:CD108">SUM(BY7:BY107)</f>
        <v>26</v>
      </c>
      <c r="BZ108" s="8">
        <f t="shared" si="92"/>
        <v>26</v>
      </c>
      <c r="CA108" s="8">
        <f t="shared" si="92"/>
        <v>26</v>
      </c>
      <c r="CB108" s="8">
        <f t="shared" si="92"/>
        <v>26</v>
      </c>
      <c r="CC108" s="8">
        <f t="shared" si="92"/>
        <v>26</v>
      </c>
      <c r="CD108" s="8">
        <f t="shared" si="92"/>
        <v>26</v>
      </c>
    </row>
    <row r="109" spans="1:40" ht="12.75">
      <c r="A109" s="7"/>
      <c r="B109" s="57" t="s">
        <v>52</v>
      </c>
      <c r="C109" s="8"/>
      <c r="D109" s="59">
        <f>SUM(D7:D107)</f>
        <v>1.5</v>
      </c>
      <c r="E109" s="1">
        <f aca="true" t="shared" si="93" ref="E109:AH109">SUM(E7:E107)</f>
        <v>17</v>
      </c>
      <c r="F109" s="1">
        <f>SUM(F7:F107)</f>
        <v>4.5</v>
      </c>
      <c r="G109" s="1">
        <f t="shared" si="93"/>
        <v>5.5</v>
      </c>
      <c r="H109" s="1">
        <f t="shared" si="93"/>
        <v>4.5</v>
      </c>
      <c r="I109" s="1">
        <f t="shared" si="93"/>
        <v>4.5</v>
      </c>
      <c r="J109" s="59">
        <f t="shared" si="93"/>
        <v>4.5</v>
      </c>
      <c r="K109" s="1">
        <f t="shared" si="93"/>
        <v>0</v>
      </c>
      <c r="L109" s="1">
        <f t="shared" si="93"/>
        <v>0.33</v>
      </c>
      <c r="M109" s="1">
        <f t="shared" si="93"/>
        <v>0.8600000000000001</v>
      </c>
      <c r="N109" s="1">
        <f t="shared" si="93"/>
        <v>2.02</v>
      </c>
      <c r="O109" s="1">
        <f t="shared" si="93"/>
        <v>3.6800000000000006</v>
      </c>
      <c r="P109" s="1">
        <f t="shared" si="93"/>
        <v>5.180000000000001</v>
      </c>
      <c r="Q109" s="1">
        <f t="shared" si="93"/>
        <v>4.3500000000000005</v>
      </c>
      <c r="R109" s="1">
        <f t="shared" si="93"/>
        <v>3.66</v>
      </c>
      <c r="S109" s="59">
        <f t="shared" si="93"/>
        <v>5.83</v>
      </c>
      <c r="T109" s="1">
        <f t="shared" si="93"/>
        <v>0</v>
      </c>
      <c r="U109" s="1">
        <f t="shared" si="93"/>
        <v>3</v>
      </c>
      <c r="V109" s="1">
        <f t="shared" si="93"/>
        <v>4</v>
      </c>
      <c r="W109" s="59">
        <f t="shared" si="93"/>
        <v>19</v>
      </c>
      <c r="X109" s="1">
        <f t="shared" si="93"/>
        <v>3.5</v>
      </c>
      <c r="Y109" s="1">
        <f t="shared" si="93"/>
        <v>6.5</v>
      </c>
      <c r="Z109" s="59">
        <f t="shared" si="93"/>
        <v>16</v>
      </c>
      <c r="AA109" s="1">
        <f t="shared" si="93"/>
        <v>0.5</v>
      </c>
      <c r="AB109" s="1">
        <f t="shared" si="93"/>
        <v>10.16</v>
      </c>
      <c r="AC109" s="1">
        <f t="shared" si="93"/>
        <v>9.99</v>
      </c>
      <c r="AD109" s="1">
        <f t="shared" si="93"/>
        <v>4.49</v>
      </c>
      <c r="AE109" s="59">
        <f t="shared" si="93"/>
        <v>0.8300000000000001</v>
      </c>
      <c r="AF109" s="1">
        <f t="shared" si="93"/>
        <v>0.5</v>
      </c>
      <c r="AG109" s="1">
        <f t="shared" si="93"/>
        <v>25.5</v>
      </c>
      <c r="AH109" s="59">
        <f t="shared" si="93"/>
        <v>0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53</v>
      </c>
      <c r="C110" s="8"/>
      <c r="D110" s="59">
        <f>AR108</f>
        <v>26</v>
      </c>
      <c r="E110" s="1">
        <f>BY108</f>
        <v>26</v>
      </c>
      <c r="F110" s="1">
        <f>BY108</f>
        <v>26</v>
      </c>
      <c r="G110" s="1">
        <f>BY108</f>
        <v>26</v>
      </c>
      <c r="H110" s="1">
        <f>BY108</f>
        <v>26</v>
      </c>
      <c r="I110" s="1">
        <f>BY108</f>
        <v>26</v>
      </c>
      <c r="J110" s="59">
        <f>BY108</f>
        <v>26</v>
      </c>
      <c r="K110" s="2">
        <f>BZ108</f>
        <v>26</v>
      </c>
      <c r="L110" s="2">
        <f>BZ108</f>
        <v>26</v>
      </c>
      <c r="M110" s="2">
        <f>BZ108</f>
        <v>26</v>
      </c>
      <c r="N110" s="2">
        <f>BZ108</f>
        <v>26</v>
      </c>
      <c r="O110" s="2">
        <f>BZ108</f>
        <v>26</v>
      </c>
      <c r="P110" s="2">
        <f>BZ108</f>
        <v>26</v>
      </c>
      <c r="Q110" s="2">
        <f>BZ108</f>
        <v>26</v>
      </c>
      <c r="R110" s="2">
        <f>BZ108</f>
        <v>26</v>
      </c>
      <c r="S110" s="60">
        <f>BZ108</f>
        <v>26</v>
      </c>
      <c r="T110" s="3">
        <f>CA108</f>
        <v>26</v>
      </c>
      <c r="U110" s="3">
        <f>CA108</f>
        <v>26</v>
      </c>
      <c r="V110" s="3">
        <f>CA108</f>
        <v>26</v>
      </c>
      <c r="W110" s="61">
        <f>CA108</f>
        <v>26</v>
      </c>
      <c r="X110" s="8">
        <f>CB108</f>
        <v>26</v>
      </c>
      <c r="Y110" s="8">
        <f>CB108</f>
        <v>26</v>
      </c>
      <c r="Z110" s="57">
        <f>CB108</f>
        <v>26</v>
      </c>
      <c r="AA110" s="5">
        <f>CC108</f>
        <v>26</v>
      </c>
      <c r="AB110" s="5">
        <f>CC108</f>
        <v>26</v>
      </c>
      <c r="AC110" s="5">
        <f>CC108</f>
        <v>26</v>
      </c>
      <c r="AD110" s="5">
        <f>CC108</f>
        <v>26</v>
      </c>
      <c r="AE110" s="63">
        <f>CC108</f>
        <v>26</v>
      </c>
      <c r="AF110" s="6">
        <f>CD108</f>
        <v>26</v>
      </c>
      <c r="AG110" s="6">
        <f>CD108</f>
        <v>26</v>
      </c>
      <c r="AH110" s="64">
        <f>CD108</f>
        <v>26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55</v>
      </c>
      <c r="AQ111">
        <f>AQ108*7-SUM(BX108:CD108)</f>
        <v>0</v>
      </c>
    </row>
    <row r="112" spans="1:43" ht="12.75">
      <c r="A112" s="7"/>
      <c r="B112" s="7" t="s">
        <v>56</v>
      </c>
      <c r="C112" s="7"/>
      <c r="D112" s="47">
        <f>(D109/AR108)*100</f>
        <v>5.769230769230769</v>
      </c>
      <c r="E112" s="47">
        <f>(E109/BY108)*100</f>
        <v>65.38461538461539</v>
      </c>
      <c r="F112" s="47">
        <f>(F109/BY108)*100</f>
        <v>17.307692307692307</v>
      </c>
      <c r="G112" s="47">
        <f>(G109/BY108)*100</f>
        <v>21.153846153846153</v>
      </c>
      <c r="H112" s="47">
        <f>(H109/BY108)*100</f>
        <v>17.307692307692307</v>
      </c>
      <c r="I112" s="47">
        <f>(I109/BY108)*100</f>
        <v>17.307692307692307</v>
      </c>
      <c r="J112" s="47">
        <f>(J109/BY108)*100</f>
        <v>17.307692307692307</v>
      </c>
      <c r="K112" s="47">
        <f>(K109/BZ108)*100</f>
        <v>0</v>
      </c>
      <c r="L112" s="47">
        <f>(L109/BZ108)*100</f>
        <v>1.2692307692307694</v>
      </c>
      <c r="M112" s="47">
        <f>(M109/BZ108)*100</f>
        <v>3.307692307692308</v>
      </c>
      <c r="N112" s="47">
        <f>(N109/BZ108)*100</f>
        <v>7.76923076923077</v>
      </c>
      <c r="O112" s="47">
        <f>(O109/BZ108)*100</f>
        <v>14.153846153846155</v>
      </c>
      <c r="P112" s="47">
        <f>(P109/BZ108)*100</f>
        <v>19.923076923076927</v>
      </c>
      <c r="Q112" s="47">
        <f>(Q109/BZ108)*100</f>
        <v>16.730769230769234</v>
      </c>
      <c r="R112" s="47">
        <f>(R109/BZ108)*100</f>
        <v>14.076923076923078</v>
      </c>
      <c r="S112" s="47">
        <f>(S109/BZ108)*100</f>
        <v>22.423076923076923</v>
      </c>
      <c r="T112" s="47">
        <f>(T109/CA108)*100</f>
        <v>0</v>
      </c>
      <c r="U112" s="47">
        <f>(U109/CA108)*100</f>
        <v>11.538461538461538</v>
      </c>
      <c r="V112" s="47">
        <f>(V109/CA108)*100</f>
        <v>15.384615384615385</v>
      </c>
      <c r="W112" s="47">
        <f>(W109/CA108)*100</f>
        <v>73.07692307692307</v>
      </c>
      <c r="X112" s="47">
        <f>(X109/CB108)*100</f>
        <v>13.461538461538462</v>
      </c>
      <c r="Y112" s="47">
        <f>(Y109/CB108)*100</f>
        <v>25</v>
      </c>
      <c r="Z112" s="47">
        <f>(Z109/CB108)*100</f>
        <v>61.53846153846154</v>
      </c>
      <c r="AA112" s="47">
        <f>(AA109/CC108)*100</f>
        <v>1.9230769230769231</v>
      </c>
      <c r="AB112" s="47">
        <f>(AB109/CC108)*100</f>
        <v>39.07692307692307</v>
      </c>
      <c r="AC112" s="47">
        <f>(AC109/CC108)*100</f>
        <v>38.42307692307693</v>
      </c>
      <c r="AD112" s="47">
        <f>(AD109/CC108)*100</f>
        <v>17.26923076923077</v>
      </c>
      <c r="AE112" s="47">
        <f>(AE109/CC108)*100</f>
        <v>3.192307692307693</v>
      </c>
      <c r="AF112" s="47">
        <f>(AF109/CD108)*100</f>
        <v>1.9230769230769231</v>
      </c>
      <c r="AG112" s="47">
        <f>(AG109/CD108)*100</f>
        <v>98.07692307692307</v>
      </c>
      <c r="AH112" s="47">
        <f>(AH109/CD108)*100</f>
        <v>0</v>
      </c>
      <c r="AP112" t="s">
        <v>57</v>
      </c>
      <c r="AQ112">
        <f>AQ108*7</f>
        <v>182</v>
      </c>
    </row>
    <row r="114" spans="42:43" ht="12.75">
      <c r="AP114" t="s">
        <v>58</v>
      </c>
      <c r="AQ114">
        <f>(AQ110-AQ111)/AQ112</f>
        <v>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2011-05-12T09:30:35Z</dcterms:modified>
  <cp:category/>
  <cp:version/>
  <cp:contentType/>
  <cp:contentStatus/>
</cp:coreProperties>
</file>